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cae25bf15a91908/Desktop/Working/Clerking/Councils/SAPC - OLD/2526/Asset Register/"/>
    </mc:Choice>
  </mc:AlternateContent>
  <xr:revisionPtr revIDLastSave="186" documentId="8_{648396A0-52CC-4032-BC37-09481F7CAE16}" xr6:coauthVersionLast="47" xr6:coauthVersionMax="47" xr10:uidLastSave="{CCBA5C66-0E5E-49CB-8821-48A7FD28D318}"/>
  <bookViews>
    <workbookView xWindow="-120" yWindow="-120" windowWidth="29040" windowHeight="15840" activeTab="2" xr2:uid="{1670DE8E-7776-40C9-BBB2-7001CFA4ED0D}"/>
  </bookViews>
  <sheets>
    <sheet name="AGREED SAPC OLD" sheetId="1" r:id="rId1"/>
    <sheet name="DPPC FINAL" sheetId="2" r:id="rId2"/>
    <sheet name="SAPC FI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C27" i="2"/>
  <c r="C25" i="2"/>
  <c r="C24" i="2"/>
  <c r="C28" i="2" s="1"/>
  <c r="C23" i="2"/>
  <c r="C5" i="2"/>
  <c r="C4" i="2"/>
  <c r="C20" i="2" s="1"/>
  <c r="C27" i="3"/>
  <c r="C26" i="3"/>
  <c r="C25" i="3"/>
  <c r="C24" i="3"/>
  <c r="C8" i="3"/>
  <c r="C7" i="3"/>
  <c r="C6" i="3"/>
  <c r="C5" i="3"/>
  <c r="C53" i="1"/>
  <c r="C40" i="1"/>
  <c r="C41" i="1" s="1"/>
  <c r="C26" i="1"/>
  <c r="C25" i="1"/>
  <c r="C9" i="1"/>
  <c r="C8" i="1"/>
  <c r="C7" i="1"/>
  <c r="C6" i="1"/>
  <c r="C22" i="1" s="1"/>
  <c r="C20" i="3" l="1"/>
  <c r="C30" i="3"/>
  <c r="C30" i="2"/>
  <c r="C55" i="1"/>
</calcChain>
</file>

<file path=xl/sharedStrings.xml><?xml version="1.0" encoding="utf-8"?>
<sst xmlns="http://schemas.openxmlformats.org/spreadsheetml/2006/main" count="464" uniqueCount="131">
  <si>
    <t>Asset Register - St. Albans Parish Council 2025</t>
  </si>
  <si>
    <t>Description</t>
  </si>
  <si>
    <t>Date of Acquisition</t>
  </si>
  <si>
    <t>Purchase Value</t>
  </si>
  <si>
    <t>Location</t>
  </si>
  <si>
    <t>W3W</t>
  </si>
  <si>
    <t>Notes</t>
  </si>
  <si>
    <t>Condition</t>
  </si>
  <si>
    <t>Type</t>
  </si>
  <si>
    <t>Fixed: Warren Hill/Wood/Gardens</t>
  </si>
  <si>
    <t>Planter 3 - Muirfield Park</t>
  </si>
  <si>
    <t>Muirfield Road Recreation Ground</t>
  </si>
  <si>
    <t>///wider.claim.jolly</t>
  </si>
  <si>
    <t>Good</t>
  </si>
  <si>
    <t>Street Furniture</t>
  </si>
  <si>
    <t>Planter 4 - Bewcastle Road 1</t>
  </si>
  <si>
    <t>Muirfield Road / Bewcastle Road</t>
  </si>
  <si>
    <t>///assets.beard.author</t>
  </si>
  <si>
    <t>Planter 5 - Bewcastle Road 2</t>
  </si>
  <si>
    <t>///sang.bucked.spot</t>
  </si>
  <si>
    <t>Planter 6 - Warren Primary Academy</t>
  </si>
  <si>
    <t>On WPA grounds, path off Muirifeld Recreation Ground</t>
  </si>
  <si>
    <t>///nails.lifts.object</t>
  </si>
  <si>
    <t>Bench 5 - Muirfield Park</t>
  </si>
  <si>
    <t>///nuns.dizzy.precautions</t>
  </si>
  <si>
    <t>Bench 6 - Muirfield Park</t>
  </si>
  <si>
    <t>?</t>
  </si>
  <si>
    <t>///admiral.field.manual</t>
  </si>
  <si>
    <t>Verify purchase cost</t>
  </si>
  <si>
    <t>Bench 7 - Benedict Court</t>
  </si>
  <si>
    <t>On green space inside Benedict Court</t>
  </si>
  <si>
    <t>///heavy.assure.crunch</t>
  </si>
  <si>
    <t>Verify ownership</t>
  </si>
  <si>
    <t>Noticeboard 1 -Muirfield Road</t>
  </si>
  <si>
    <t>On path that connects to Muirfield Road.</t>
  </si>
  <si>
    <t>///advice.work.runs</t>
  </si>
  <si>
    <t>Noticeboard 2 - Bewcastle Road</t>
  </si>
  <si>
    <t>TBI green space opposite Muirfield Road.</t>
  </si>
  <si>
    <t>///dress.strong.local</t>
  </si>
  <si>
    <t>Not yet installed</t>
  </si>
  <si>
    <t>Noticeboard 3 - Muirfield Road</t>
  </si>
  <si>
    <t>TBI green space cornering Bewcastle Road.</t>
  </si>
  <si>
    <t>///charmingly.dizzy.fine</t>
  </si>
  <si>
    <t>Defibrillator and case</t>
  </si>
  <si>
    <t>Muirfield Road Recreation Ground.</t>
  </si>
  <si>
    <t>///lend.snake.belt</t>
  </si>
  <si>
    <t>Blue Grit Bin - Lambeth Road</t>
  </si>
  <si>
    <t>Lambeth Road</t>
  </si>
  <si>
    <t>///orders.casual.apples</t>
  </si>
  <si>
    <t>Blue Grit Bin - Fenchurch Road</t>
  </si>
  <si>
    <t>Fenchurch Road</t>
  </si>
  <si>
    <t>///volume.served.harsh</t>
  </si>
  <si>
    <t>Blue Grit Bin - Jermyn Drive</t>
  </si>
  <si>
    <t>Jermyn Drive</t>
  </si>
  <si>
    <t>///label.price.moss</t>
  </si>
  <si>
    <t>Blue Grit Bin - Tithe Gardens</t>
  </si>
  <si>
    <t>Tithe Gardens</t>
  </si>
  <si>
    <t>///burns.lots.prove</t>
  </si>
  <si>
    <t>Total:</t>
  </si>
  <si>
    <t>Fixed: Deer Park/Bestwood Lodge</t>
  </si>
  <si>
    <t>Planter 1 - Bullins Close Noticeboard</t>
  </si>
  <si>
    <t>Bullins Close / Deer Park Drive</t>
  </si>
  <si>
    <t>///privately.menu.lake</t>
  </si>
  <si>
    <t>Planter 2 - Bestwood Lodge Drive</t>
  </si>
  <si>
    <t>Woodchurch Rd / Bestwood Lodge Drive</t>
  </si>
  <si>
    <t>///closet.skills.punch</t>
  </si>
  <si>
    <t>Bench 1 - Woodchurch Road</t>
  </si>
  <si>
    <t>Woodchurch Road</t>
  </si>
  <si>
    <t>///bunny.voter.dices</t>
  </si>
  <si>
    <t>Bench 2 - Woodchurch Road</t>
  </si>
  <si>
    <t>///fine.regime.visit</t>
  </si>
  <si>
    <t>Bench 3 - Woodchurch Road</t>
  </si>
  <si>
    <t>///also.remit.island</t>
  </si>
  <si>
    <t>Bench 4 - Woodchurch Road</t>
  </si>
  <si>
    <t>///state.stress.nail</t>
  </si>
  <si>
    <t>Blue Grit Bin - Moss Close</t>
  </si>
  <si>
    <t>Corner of Moss Close and Larch Close</t>
  </si>
  <si>
    <t>///fuzzy.noting.panel</t>
  </si>
  <si>
    <t>Blue Grit Bin - Cedar Tree Road</t>
  </si>
  <si>
    <t>East side of Cedar Tree Road</t>
  </si>
  <si>
    <t>///kinds.rush.dime</t>
  </si>
  <si>
    <t>Bench 8 - Pavilion</t>
  </si>
  <si>
    <t>Near Pavilion Road open space</t>
  </si>
  <si>
    <t>///bikes.object.push</t>
  </si>
  <si>
    <t>Bench 9 - Pavilion</t>
  </si>
  <si>
    <t>///keep.guitar.closet</t>
  </si>
  <si>
    <t>Bench 10 - Pavilion</t>
  </si>
  <si>
    <t>///bunks.call.panic</t>
  </si>
  <si>
    <t>Bench 11 - Pavilion</t>
  </si>
  <si>
    <t>///local.bells.bonus</t>
  </si>
  <si>
    <t>Noticeboard 4 - Bestwood Lodge Drive</t>
  </si>
  <si>
    <t>Near car park adj Woodchurch Rd and Bestwood Lodge Drive</t>
  </si>
  <si>
    <t>///pulse.logo.delay</t>
  </si>
  <si>
    <t>Noticeboard 5 - Bullins Close</t>
  </si>
  <si>
    <t>Verge adj Deer Park Drive and Bullins Close</t>
  </si>
  <si>
    <t>///tend.curve.sings</t>
  </si>
  <si>
    <t>Noticeboard 6 - Recreation Ground Robin Hood Close</t>
  </si>
  <si>
    <t>On recreation ground near pavilion</t>
  </si>
  <si>
    <t>///wings.skill.listed</t>
  </si>
  <si>
    <t>Woodchurch Road / Robin Hood Road.</t>
  </si>
  <si>
    <t>///volunteered.shrimp.splash</t>
  </si>
  <si>
    <t>Non-Fixed</t>
  </si>
  <si>
    <t>50 Poppies</t>
  </si>
  <si>
    <t>Cllr White.</t>
  </si>
  <si>
    <t>///labels.charge.wheels</t>
  </si>
  <si>
    <t>Other</t>
  </si>
  <si>
    <t>Christmas Lighting Equipment</t>
  </si>
  <si>
    <t xml:space="preserve">Tommies </t>
  </si>
  <si>
    <t>Lenovo Thinkpad T14 Laptop</t>
  </si>
  <si>
    <t>Office Equipment</t>
  </si>
  <si>
    <t>Hedgehog Highway Surrounds</t>
  </si>
  <si>
    <t>Clerk</t>
  </si>
  <si>
    <t>///chain.type.lately</t>
  </si>
  <si>
    <t>Roland R-06 Voice Recorder</t>
  </si>
  <si>
    <t>Acer Laptop</t>
  </si>
  <si>
    <t>Average</t>
  </si>
  <si>
    <t>Total all assets</t>
  </si>
  <si>
    <t>Transferred</t>
  </si>
  <si>
    <t>V Poor</t>
  </si>
  <si>
    <t>Verified</t>
  </si>
  <si>
    <t>y</t>
  </si>
  <si>
    <t xml:space="preserve"> Poppies</t>
  </si>
  <si>
    <t>Query cost of acquisition</t>
  </si>
  <si>
    <t>Check</t>
  </si>
  <si>
    <t>Poppies</t>
  </si>
  <si>
    <t>Fixed Assets</t>
  </si>
  <si>
    <t>Non-fixed Assets</t>
  </si>
  <si>
    <t>Total Fixed:</t>
  </si>
  <si>
    <t>Total Non-fixed:</t>
  </si>
  <si>
    <t>Total Assets:</t>
  </si>
  <si>
    <t>Acquire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</si>
</sst>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0" fillId="0" borderId="4" xfId="0" applyBorder="1"/>
    <xf numFmtId="0" fontId="2" fillId="3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164" fontId="0" fillId="0" borderId="9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12" xfId="0" applyNumberFormat="1" applyBorder="1"/>
    <xf numFmtId="164" fontId="0" fillId="0" borderId="12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2" xfId="1" applyNumberFormat="1" applyFont="1" applyFill="1" applyBorder="1"/>
    <xf numFmtId="14" fontId="0" fillId="0" borderId="12" xfId="0" applyNumberFormat="1" applyBorder="1" applyAlignment="1">
      <alignment horizontal="right"/>
    </xf>
    <xf numFmtId="164" fontId="3" fillId="0" borderId="12" xfId="1" applyNumberFormat="1" applyFont="1" applyFill="1" applyBorder="1"/>
    <xf numFmtId="0" fontId="0" fillId="4" borderId="11" xfId="0" applyFill="1" applyBorder="1"/>
    <xf numFmtId="14" fontId="0" fillId="4" borderId="12" xfId="0" applyNumberFormat="1" applyFill="1" applyBorder="1" applyAlignment="1">
      <alignment horizontal="right"/>
    </xf>
    <xf numFmtId="164" fontId="0" fillId="4" borderId="12" xfId="1" applyNumberFormat="1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5" borderId="11" xfId="0" applyFill="1" applyBorder="1"/>
    <xf numFmtId="14" fontId="0" fillId="5" borderId="12" xfId="0" applyNumberFormat="1" applyFill="1" applyBorder="1"/>
    <xf numFmtId="164" fontId="0" fillId="5" borderId="12" xfId="1" applyNumberFormat="1" applyFont="1" applyFill="1" applyBorder="1"/>
    <xf numFmtId="0" fontId="0" fillId="5" borderId="12" xfId="0" applyFill="1" applyBorder="1"/>
    <xf numFmtId="0" fontId="0" fillId="0" borderId="14" xfId="0" applyBorder="1"/>
    <xf numFmtId="0" fontId="0" fillId="0" borderId="15" xfId="0" applyBorder="1"/>
    <xf numFmtId="164" fontId="0" fillId="0" borderId="15" xfId="1" applyNumberFormat="1" applyFont="1" applyBorder="1"/>
    <xf numFmtId="0" fontId="0" fillId="0" borderId="16" xfId="0" applyBorder="1"/>
    <xf numFmtId="0" fontId="0" fillId="0" borderId="17" xfId="0" applyBorder="1"/>
    <xf numFmtId="0" fontId="2" fillId="6" borderId="18" xfId="0" applyFont="1" applyFill="1" applyBorder="1"/>
    <xf numFmtId="0" fontId="2" fillId="6" borderId="19" xfId="0" applyFont="1" applyFill="1" applyBorder="1"/>
    <xf numFmtId="164" fontId="2" fillId="6" borderId="19" xfId="1" applyNumberFormat="1" applyFont="1" applyFill="1" applyBorder="1"/>
    <xf numFmtId="0" fontId="0" fillId="6" borderId="19" xfId="0" applyFill="1" applyBorder="1"/>
    <xf numFmtId="0" fontId="0" fillId="6" borderId="20" xfId="0" applyFill="1" applyBorder="1"/>
    <xf numFmtId="164" fontId="0" fillId="0" borderId="0" xfId="1" applyNumberFormat="1" applyFont="1"/>
    <xf numFmtId="0" fontId="2" fillId="7" borderId="21" xfId="0" applyFont="1" applyFill="1" applyBorder="1"/>
    <xf numFmtId="14" fontId="0" fillId="0" borderId="0" xfId="0" applyNumberFormat="1"/>
    <xf numFmtId="0" fontId="0" fillId="0" borderId="22" xfId="0" applyBorder="1"/>
    <xf numFmtId="14" fontId="0" fillId="0" borderId="23" xfId="0" applyNumberFormat="1" applyBorder="1"/>
    <xf numFmtId="164" fontId="0" fillId="0" borderId="23" xfId="1" applyNumberFormat="1" applyFont="1" applyBorder="1"/>
    <xf numFmtId="0" fontId="0" fillId="0" borderId="23" xfId="0" applyBorder="1"/>
    <xf numFmtId="0" fontId="0" fillId="0" borderId="24" xfId="0" applyBorder="1"/>
    <xf numFmtId="14" fontId="0" fillId="0" borderId="15" xfId="0" applyNumberFormat="1" applyBorder="1"/>
    <xf numFmtId="164" fontId="2" fillId="6" borderId="19" xfId="0" applyNumberFormat="1" applyFont="1" applyFill="1" applyBorder="1"/>
    <xf numFmtId="0" fontId="2" fillId="6" borderId="21" xfId="0" applyFont="1" applyFill="1" applyBorder="1"/>
    <xf numFmtId="164" fontId="0" fillId="0" borderId="15" xfId="1" applyNumberFormat="1" applyFont="1" applyFill="1" applyBorder="1"/>
    <xf numFmtId="164" fontId="2" fillId="6" borderId="20" xfId="1" applyNumberFormat="1" applyFont="1" applyFill="1" applyBorder="1"/>
    <xf numFmtId="164" fontId="0" fillId="0" borderId="0" xfId="0" applyNumberFormat="1"/>
    <xf numFmtId="0" fontId="0" fillId="0" borderId="26" xfId="0" applyBorder="1"/>
    <xf numFmtId="0" fontId="0" fillId="4" borderId="27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4" fontId="0" fillId="0" borderId="33" xfId="0" applyNumberFormat="1" applyBorder="1"/>
    <xf numFmtId="164" fontId="0" fillId="0" borderId="33" xfId="1" applyNumberFormat="1" applyFont="1" applyBorder="1"/>
    <xf numFmtId="0" fontId="0" fillId="8" borderId="11" xfId="0" applyFill="1" applyBorder="1"/>
    <xf numFmtId="14" fontId="0" fillId="8" borderId="12" xfId="0" applyNumberFormat="1" applyFill="1" applyBorder="1"/>
    <xf numFmtId="164" fontId="0" fillId="8" borderId="12" xfId="1" applyNumberFormat="1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0" borderId="19" xfId="0" applyBorder="1"/>
    <xf numFmtId="164" fontId="0" fillId="0" borderId="20" xfId="0" applyNumberFormat="1" applyBorder="1"/>
    <xf numFmtId="0" fontId="2" fillId="0" borderId="5" xfId="0" applyFont="1" applyBorder="1"/>
    <xf numFmtId="0" fontId="0" fillId="0" borderId="35" xfId="0" applyBorder="1"/>
    <xf numFmtId="0" fontId="0" fillId="0" borderId="18" xfId="0" applyBorder="1"/>
    <xf numFmtId="0" fontId="2" fillId="0" borderId="1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164" fontId="2" fillId="2" borderId="20" xfId="0" applyNumberFormat="1" applyFont="1" applyFill="1" applyBorder="1"/>
    <xf numFmtId="0" fontId="2" fillId="0" borderId="21" xfId="0" applyFont="1" applyBorder="1"/>
    <xf numFmtId="164" fontId="2" fillId="0" borderId="20" xfId="0" applyNumberFormat="1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5" xfId="0" applyFont="1" applyFill="1" applyBorder="1"/>
    <xf numFmtId="0" fontId="2" fillId="2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8305-A785-478A-AAB1-AA55DA3AC9CF}">
  <dimension ref="A1:I55"/>
  <sheetViews>
    <sheetView workbookViewId="0">
      <selection activeCell="H9" sqref="H9"/>
    </sheetView>
  </sheetViews>
  <sheetFormatPr defaultRowHeight="15" x14ac:dyDescent="0.25"/>
  <cols>
    <col min="1" max="1" width="47.5703125" customWidth="1"/>
    <col min="2" max="2" width="17.85546875" customWidth="1"/>
    <col min="3" max="3" width="14.85546875" bestFit="1" customWidth="1"/>
    <col min="4" max="4" width="56.140625" customWidth="1"/>
    <col min="5" max="5" width="27.140625" customWidth="1"/>
    <col min="6" max="6" width="25.28515625" customWidth="1"/>
    <col min="7" max="8" width="17.5703125" customWidth="1"/>
    <col min="9" max="9" width="12" customWidth="1"/>
  </cols>
  <sheetData>
    <row r="1" spans="1:9" x14ac:dyDescent="0.25">
      <c r="A1" s="1" t="s">
        <v>0</v>
      </c>
    </row>
    <row r="2" spans="1:9" ht="15.75" thickBot="1" x14ac:dyDescent="0.3"/>
    <row r="3" spans="1:9" ht="15.75" thickBot="1" x14ac:dyDescent="0.3">
      <c r="A3" s="80" t="s">
        <v>1</v>
      </c>
      <c r="B3" s="81" t="s">
        <v>2</v>
      </c>
      <c r="C3" s="81" t="s">
        <v>3</v>
      </c>
      <c r="D3" s="81" t="s">
        <v>4</v>
      </c>
      <c r="E3" s="81" t="s">
        <v>5</v>
      </c>
      <c r="F3" s="81" t="s">
        <v>6</v>
      </c>
      <c r="G3" s="81" t="s">
        <v>7</v>
      </c>
      <c r="H3" s="82" t="s">
        <v>8</v>
      </c>
      <c r="I3" s="83" t="s">
        <v>117</v>
      </c>
    </row>
    <row r="4" spans="1:9" ht="15.75" thickBot="1" x14ac:dyDescent="0.3">
      <c r="A4" s="58"/>
      <c r="I4" s="2"/>
    </row>
    <row r="5" spans="1:9" ht="15.75" thickBot="1" x14ac:dyDescent="0.3">
      <c r="A5" s="3" t="s">
        <v>9</v>
      </c>
      <c r="B5" s="4"/>
      <c r="C5" s="4"/>
      <c r="D5" s="4"/>
      <c r="E5" s="4"/>
      <c r="F5" s="4"/>
      <c r="G5" s="4"/>
      <c r="H5" s="4"/>
      <c r="I5" s="5"/>
    </row>
    <row r="6" spans="1:9" x14ac:dyDescent="0.25">
      <c r="A6" s="6" t="s">
        <v>10</v>
      </c>
      <c r="B6" s="7">
        <v>45076</v>
      </c>
      <c r="C6" s="8">
        <f>4337.76/6</f>
        <v>722.96</v>
      </c>
      <c r="D6" s="9" t="s">
        <v>11</v>
      </c>
      <c r="E6" s="9" t="s">
        <v>12</v>
      </c>
      <c r="F6" s="9"/>
      <c r="G6" s="9" t="s">
        <v>13</v>
      </c>
      <c r="H6" s="52" t="s">
        <v>14</v>
      </c>
      <c r="I6" s="10"/>
    </row>
    <row r="7" spans="1:9" x14ac:dyDescent="0.25">
      <c r="A7" s="11" t="s">
        <v>15</v>
      </c>
      <c r="B7" s="12">
        <v>45076</v>
      </c>
      <c r="C7" s="13">
        <f>4337.76/6</f>
        <v>722.96</v>
      </c>
      <c r="D7" s="14" t="s">
        <v>16</v>
      </c>
      <c r="E7" s="14" t="s">
        <v>17</v>
      </c>
      <c r="F7" s="14"/>
      <c r="G7" s="9" t="s">
        <v>13</v>
      </c>
      <c r="H7" s="52" t="s">
        <v>14</v>
      </c>
      <c r="I7" s="15"/>
    </row>
    <row r="8" spans="1:9" x14ac:dyDescent="0.25">
      <c r="A8" s="11" t="s">
        <v>18</v>
      </c>
      <c r="B8" s="12">
        <v>45076</v>
      </c>
      <c r="C8" s="13">
        <f>4337.76/6</f>
        <v>722.96</v>
      </c>
      <c r="D8" s="14" t="s">
        <v>16</v>
      </c>
      <c r="E8" s="14" t="s">
        <v>19</v>
      </c>
      <c r="F8" s="14"/>
      <c r="G8" s="9" t="s">
        <v>13</v>
      </c>
      <c r="H8" s="52" t="s">
        <v>14</v>
      </c>
      <c r="I8" s="15"/>
    </row>
    <row r="9" spans="1:9" x14ac:dyDescent="0.25">
      <c r="A9" s="11" t="s">
        <v>20</v>
      </c>
      <c r="B9" s="12">
        <v>45076</v>
      </c>
      <c r="C9" s="16">
        <f>4337.76/6</f>
        <v>722.96</v>
      </c>
      <c r="D9" s="14" t="s">
        <v>21</v>
      </c>
      <c r="E9" s="14" t="s">
        <v>22</v>
      </c>
      <c r="F9" s="14"/>
      <c r="G9" s="9" t="s">
        <v>13</v>
      </c>
      <c r="H9" s="52" t="s">
        <v>14</v>
      </c>
      <c r="I9" s="15"/>
    </row>
    <row r="10" spans="1:9" x14ac:dyDescent="0.25">
      <c r="A10" s="11" t="s">
        <v>23</v>
      </c>
      <c r="B10" s="14">
        <v>2018</v>
      </c>
      <c r="C10" s="16">
        <v>1483.2</v>
      </c>
      <c r="D10" s="14" t="s">
        <v>11</v>
      </c>
      <c r="E10" s="14" t="s">
        <v>24</v>
      </c>
      <c r="F10" s="14"/>
      <c r="G10" s="9" t="s">
        <v>13</v>
      </c>
      <c r="H10" s="52" t="s">
        <v>14</v>
      </c>
      <c r="I10" s="15"/>
    </row>
    <row r="11" spans="1:9" x14ac:dyDescent="0.25">
      <c r="A11" s="11" t="s">
        <v>25</v>
      </c>
      <c r="B11" s="17" t="s">
        <v>26</v>
      </c>
      <c r="C11" s="18">
        <v>1483.2</v>
      </c>
      <c r="D11" s="14" t="s">
        <v>11</v>
      </c>
      <c r="E11" s="14" t="s">
        <v>27</v>
      </c>
      <c r="F11" s="14" t="s">
        <v>28</v>
      </c>
      <c r="G11" s="9" t="s">
        <v>13</v>
      </c>
      <c r="H11" s="52" t="s">
        <v>14</v>
      </c>
      <c r="I11" s="15"/>
    </row>
    <row r="12" spans="1:9" x14ac:dyDescent="0.25">
      <c r="A12" s="19" t="s">
        <v>29</v>
      </c>
      <c r="B12" s="20" t="s">
        <v>26</v>
      </c>
      <c r="C12" s="21" t="s">
        <v>26</v>
      </c>
      <c r="D12" s="22" t="s">
        <v>30</v>
      </c>
      <c r="E12" s="22" t="s">
        <v>31</v>
      </c>
      <c r="F12" s="22" t="s">
        <v>32</v>
      </c>
      <c r="G12" s="22" t="s">
        <v>118</v>
      </c>
      <c r="H12" s="53" t="s">
        <v>14</v>
      </c>
      <c r="I12" s="23"/>
    </row>
    <row r="13" spans="1:9" x14ac:dyDescent="0.25">
      <c r="A13" s="24" t="s">
        <v>33</v>
      </c>
      <c r="B13" s="25">
        <v>43101</v>
      </c>
      <c r="C13" s="26">
        <v>1150</v>
      </c>
      <c r="D13" s="27" t="s">
        <v>34</v>
      </c>
      <c r="E13" s="27" t="s">
        <v>35</v>
      </c>
      <c r="F13" s="27"/>
      <c r="G13" s="14" t="s">
        <v>13</v>
      </c>
      <c r="H13" s="54" t="s">
        <v>14</v>
      </c>
      <c r="I13" s="15"/>
    </row>
    <row r="14" spans="1:9" x14ac:dyDescent="0.25">
      <c r="A14" s="11" t="s">
        <v>36</v>
      </c>
      <c r="B14" s="12">
        <v>45858</v>
      </c>
      <c r="C14" s="13">
        <v>1150</v>
      </c>
      <c r="D14" s="14" t="s">
        <v>37</v>
      </c>
      <c r="E14" s="14" t="s">
        <v>38</v>
      </c>
      <c r="F14" s="14"/>
      <c r="G14" s="14" t="s">
        <v>39</v>
      </c>
      <c r="H14" s="54" t="s">
        <v>14</v>
      </c>
      <c r="I14" s="15"/>
    </row>
    <row r="15" spans="1:9" x14ac:dyDescent="0.25">
      <c r="A15" s="11" t="s">
        <v>40</v>
      </c>
      <c r="B15" s="12">
        <v>45858</v>
      </c>
      <c r="C15" s="13">
        <v>1150</v>
      </c>
      <c r="D15" s="14" t="s">
        <v>41</v>
      </c>
      <c r="E15" s="14" t="s">
        <v>42</v>
      </c>
      <c r="F15" s="14"/>
      <c r="G15" s="14" t="s">
        <v>39</v>
      </c>
      <c r="H15" s="54" t="s">
        <v>14</v>
      </c>
      <c r="I15" s="15"/>
    </row>
    <row r="16" spans="1:9" x14ac:dyDescent="0.25">
      <c r="A16" s="11" t="s">
        <v>43</v>
      </c>
      <c r="B16" s="12">
        <v>44636</v>
      </c>
      <c r="C16" s="13">
        <v>2410</v>
      </c>
      <c r="D16" s="14" t="s">
        <v>44</v>
      </c>
      <c r="E16" s="14" t="s">
        <v>45</v>
      </c>
      <c r="F16" s="14"/>
      <c r="G16" s="9" t="s">
        <v>13</v>
      </c>
      <c r="H16" s="52" t="s">
        <v>14</v>
      </c>
      <c r="I16" s="15"/>
    </row>
    <row r="17" spans="1:9" x14ac:dyDescent="0.25">
      <c r="A17" s="11" t="s">
        <v>46</v>
      </c>
      <c r="B17" s="14">
        <v>2018</v>
      </c>
      <c r="C17" s="13">
        <v>90</v>
      </c>
      <c r="D17" s="14" t="s">
        <v>47</v>
      </c>
      <c r="E17" s="14" t="s">
        <v>48</v>
      </c>
      <c r="F17" s="14"/>
      <c r="G17" s="9" t="s">
        <v>13</v>
      </c>
      <c r="H17" s="52" t="s">
        <v>14</v>
      </c>
      <c r="I17" s="15"/>
    </row>
    <row r="18" spans="1:9" x14ac:dyDescent="0.25">
      <c r="A18" s="11" t="s">
        <v>49</v>
      </c>
      <c r="B18" s="14">
        <v>2018</v>
      </c>
      <c r="C18" s="13">
        <v>90</v>
      </c>
      <c r="D18" s="14" t="s">
        <v>50</v>
      </c>
      <c r="E18" s="14" t="s">
        <v>51</v>
      </c>
      <c r="F18" s="14"/>
      <c r="G18" s="9" t="s">
        <v>13</v>
      </c>
      <c r="H18" s="52" t="s">
        <v>14</v>
      </c>
      <c r="I18" s="15"/>
    </row>
    <row r="19" spans="1:9" x14ac:dyDescent="0.25">
      <c r="A19" s="11" t="s">
        <v>52</v>
      </c>
      <c r="B19" s="14">
        <v>2018</v>
      </c>
      <c r="C19" s="13">
        <v>90</v>
      </c>
      <c r="D19" s="14" t="s">
        <v>53</v>
      </c>
      <c r="E19" s="14" t="s">
        <v>54</v>
      </c>
      <c r="F19" s="14"/>
      <c r="G19" s="9" t="s">
        <v>13</v>
      </c>
      <c r="H19" s="52" t="s">
        <v>14</v>
      </c>
      <c r="I19" s="15"/>
    </row>
    <row r="20" spans="1:9" x14ac:dyDescent="0.25">
      <c r="A20" s="28" t="s">
        <v>55</v>
      </c>
      <c r="B20" s="29">
        <v>2018</v>
      </c>
      <c r="C20" s="30">
        <v>90</v>
      </c>
      <c r="D20" s="29" t="s">
        <v>56</v>
      </c>
      <c r="E20" s="29" t="s">
        <v>57</v>
      </c>
      <c r="F20" s="29"/>
      <c r="G20" s="31" t="s">
        <v>13</v>
      </c>
      <c r="H20" s="55" t="s">
        <v>14</v>
      </c>
      <c r="I20" s="32"/>
    </row>
    <row r="21" spans="1:9" ht="15.75" thickBot="1" x14ac:dyDescent="0.3">
      <c r="A21" s="59"/>
      <c r="B21" s="60"/>
      <c r="C21" s="60"/>
      <c r="D21" s="60"/>
      <c r="E21" s="60"/>
      <c r="F21" s="60"/>
      <c r="G21" s="60"/>
      <c r="H21" s="60"/>
      <c r="I21" s="61"/>
    </row>
    <row r="22" spans="1:9" ht="15.75" thickBot="1" x14ac:dyDescent="0.3">
      <c r="A22" s="33" t="s">
        <v>58</v>
      </c>
      <c r="B22" s="34"/>
      <c r="C22" s="35">
        <f>SUM(C6:C21)</f>
        <v>12078.24</v>
      </c>
      <c r="D22" s="36"/>
      <c r="E22" s="36"/>
      <c r="F22" s="36"/>
      <c r="G22" s="36"/>
      <c r="H22" s="36"/>
      <c r="I22" s="37"/>
    </row>
    <row r="23" spans="1:9" ht="15.75" thickBot="1" x14ac:dyDescent="0.3">
      <c r="C23" s="38"/>
      <c r="I23" s="2"/>
    </row>
    <row r="24" spans="1:9" ht="15.75" thickBot="1" x14ac:dyDescent="0.3">
      <c r="A24" s="39" t="s">
        <v>59</v>
      </c>
      <c r="B24" s="40"/>
      <c r="I24" s="2"/>
    </row>
    <row r="25" spans="1:9" x14ac:dyDescent="0.25">
      <c r="A25" s="41" t="s">
        <v>60</v>
      </c>
      <c r="B25" s="42">
        <v>45076</v>
      </c>
      <c r="C25" s="43">
        <f>4337.76/6</f>
        <v>722.96</v>
      </c>
      <c r="D25" s="44" t="s">
        <v>61</v>
      </c>
      <c r="E25" s="44" t="s">
        <v>62</v>
      </c>
      <c r="F25" s="44"/>
      <c r="G25" s="44" t="s">
        <v>13</v>
      </c>
      <c r="H25" s="56" t="s">
        <v>14</v>
      </c>
      <c r="I25" s="45"/>
    </row>
    <row r="26" spans="1:9" x14ac:dyDescent="0.25">
      <c r="A26" s="11" t="s">
        <v>63</v>
      </c>
      <c r="B26" s="12">
        <v>45076</v>
      </c>
      <c r="C26" s="13">
        <f>4337.76/6</f>
        <v>722.96</v>
      </c>
      <c r="D26" s="14" t="s">
        <v>64</v>
      </c>
      <c r="E26" s="14" t="s">
        <v>65</v>
      </c>
      <c r="F26" s="14"/>
      <c r="G26" s="9" t="s">
        <v>13</v>
      </c>
      <c r="H26" s="52" t="s">
        <v>14</v>
      </c>
      <c r="I26" s="15"/>
    </row>
    <row r="27" spans="1:9" x14ac:dyDescent="0.25">
      <c r="A27" s="11" t="s">
        <v>66</v>
      </c>
      <c r="B27" s="12">
        <v>45839</v>
      </c>
      <c r="C27" s="13">
        <v>1</v>
      </c>
      <c r="D27" s="14" t="s">
        <v>67</v>
      </c>
      <c r="E27" s="14" t="s">
        <v>68</v>
      </c>
      <c r="F27" s="14"/>
      <c r="G27" s="9" t="s">
        <v>13</v>
      </c>
      <c r="H27" s="52" t="s">
        <v>14</v>
      </c>
      <c r="I27" s="15"/>
    </row>
    <row r="28" spans="1:9" x14ac:dyDescent="0.25">
      <c r="A28" s="11" t="s">
        <v>69</v>
      </c>
      <c r="B28" s="12">
        <v>45839</v>
      </c>
      <c r="C28" s="13">
        <v>1</v>
      </c>
      <c r="D28" s="14" t="s">
        <v>67</v>
      </c>
      <c r="E28" s="14" t="s">
        <v>70</v>
      </c>
      <c r="F28" s="14"/>
      <c r="G28" s="9" t="s">
        <v>13</v>
      </c>
      <c r="H28" s="52" t="s">
        <v>14</v>
      </c>
      <c r="I28" s="15"/>
    </row>
    <row r="29" spans="1:9" x14ac:dyDescent="0.25">
      <c r="A29" s="11" t="s">
        <v>71</v>
      </c>
      <c r="B29" s="12">
        <v>45839</v>
      </c>
      <c r="C29" s="13">
        <v>1</v>
      </c>
      <c r="D29" s="14" t="s">
        <v>67</v>
      </c>
      <c r="E29" s="14" t="s">
        <v>72</v>
      </c>
      <c r="F29" s="14"/>
      <c r="G29" s="9" t="s">
        <v>13</v>
      </c>
      <c r="H29" s="52" t="s">
        <v>14</v>
      </c>
      <c r="I29" s="15"/>
    </row>
    <row r="30" spans="1:9" x14ac:dyDescent="0.25">
      <c r="A30" s="11" t="s">
        <v>73</v>
      </c>
      <c r="B30" s="12">
        <v>45839</v>
      </c>
      <c r="C30" s="13">
        <v>1</v>
      </c>
      <c r="D30" s="14" t="s">
        <v>67</v>
      </c>
      <c r="E30" s="14" t="s">
        <v>74</v>
      </c>
      <c r="F30" s="14"/>
      <c r="G30" s="9" t="s">
        <v>13</v>
      </c>
      <c r="H30" s="52" t="s">
        <v>14</v>
      </c>
      <c r="I30" s="15"/>
    </row>
    <row r="31" spans="1:9" x14ac:dyDescent="0.25">
      <c r="A31" s="11" t="s">
        <v>75</v>
      </c>
      <c r="B31" s="12">
        <v>44889</v>
      </c>
      <c r="C31" s="13">
        <v>90</v>
      </c>
      <c r="D31" s="14" t="s">
        <v>76</v>
      </c>
      <c r="E31" s="14" t="s">
        <v>77</v>
      </c>
      <c r="F31" s="14"/>
      <c r="G31" s="14"/>
      <c r="H31" s="54"/>
      <c r="I31" s="15"/>
    </row>
    <row r="32" spans="1:9" x14ac:dyDescent="0.25">
      <c r="A32" s="11" t="s">
        <v>78</v>
      </c>
      <c r="B32" s="12">
        <v>44889</v>
      </c>
      <c r="C32" s="13">
        <v>90</v>
      </c>
      <c r="D32" s="14" t="s">
        <v>79</v>
      </c>
      <c r="E32" s="14" t="s">
        <v>80</v>
      </c>
      <c r="F32" s="14"/>
      <c r="G32" s="9" t="s">
        <v>13</v>
      </c>
      <c r="H32" s="52" t="s">
        <v>14</v>
      </c>
      <c r="I32" s="15"/>
    </row>
    <row r="33" spans="1:9" x14ac:dyDescent="0.25">
      <c r="A33" s="11" t="s">
        <v>81</v>
      </c>
      <c r="B33" s="12">
        <v>45839</v>
      </c>
      <c r="C33" s="13">
        <v>443</v>
      </c>
      <c r="D33" s="14" t="s">
        <v>82</v>
      </c>
      <c r="E33" s="14" t="s">
        <v>83</v>
      </c>
      <c r="F33" s="14"/>
      <c r="G33" s="9" t="s">
        <v>13</v>
      </c>
      <c r="H33" s="52" t="s">
        <v>14</v>
      </c>
      <c r="I33" s="15"/>
    </row>
    <row r="34" spans="1:9" x14ac:dyDescent="0.25">
      <c r="A34" s="11" t="s">
        <v>84</v>
      </c>
      <c r="B34" s="12">
        <v>45839</v>
      </c>
      <c r="C34" s="13">
        <v>443</v>
      </c>
      <c r="D34" s="14" t="s">
        <v>82</v>
      </c>
      <c r="E34" s="14" t="s">
        <v>85</v>
      </c>
      <c r="F34" s="14"/>
      <c r="G34" s="9" t="s">
        <v>13</v>
      </c>
      <c r="H34" s="52" t="s">
        <v>14</v>
      </c>
      <c r="I34" s="15"/>
    </row>
    <row r="35" spans="1:9" x14ac:dyDescent="0.25">
      <c r="A35" s="11" t="s">
        <v>86</v>
      </c>
      <c r="B35" s="12">
        <v>45839</v>
      </c>
      <c r="C35" s="13">
        <v>443</v>
      </c>
      <c r="D35" s="14" t="s">
        <v>82</v>
      </c>
      <c r="E35" s="14" t="s">
        <v>87</v>
      </c>
      <c r="F35" s="14"/>
      <c r="G35" s="9" t="s">
        <v>13</v>
      </c>
      <c r="H35" s="52" t="s">
        <v>14</v>
      </c>
      <c r="I35" s="15"/>
    </row>
    <row r="36" spans="1:9" x14ac:dyDescent="0.25">
      <c r="A36" s="11" t="s">
        <v>88</v>
      </c>
      <c r="B36" s="12">
        <v>45839</v>
      </c>
      <c r="C36" s="13">
        <v>443</v>
      </c>
      <c r="D36" s="14" t="s">
        <v>82</v>
      </c>
      <c r="E36" s="14" t="s">
        <v>89</v>
      </c>
      <c r="F36" s="14"/>
      <c r="G36" s="9" t="s">
        <v>13</v>
      </c>
      <c r="H36" s="52" t="s">
        <v>14</v>
      </c>
      <c r="I36" s="15"/>
    </row>
    <row r="37" spans="1:9" x14ac:dyDescent="0.25">
      <c r="A37" s="11" t="s">
        <v>90</v>
      </c>
      <c r="B37" s="12">
        <v>43101</v>
      </c>
      <c r="C37" s="13">
        <v>1150</v>
      </c>
      <c r="D37" s="14" t="s">
        <v>91</v>
      </c>
      <c r="E37" s="14" t="s">
        <v>92</v>
      </c>
      <c r="F37" s="14"/>
      <c r="G37" s="9" t="s">
        <v>13</v>
      </c>
      <c r="H37" s="52" t="s">
        <v>14</v>
      </c>
      <c r="I37" s="15"/>
    </row>
    <row r="38" spans="1:9" x14ac:dyDescent="0.25">
      <c r="A38" s="11" t="s">
        <v>93</v>
      </c>
      <c r="B38" s="12">
        <v>43101</v>
      </c>
      <c r="C38" s="13">
        <v>1150</v>
      </c>
      <c r="D38" s="14" t="s">
        <v>94</v>
      </c>
      <c r="E38" s="14" t="s">
        <v>95</v>
      </c>
      <c r="F38" s="14"/>
      <c r="G38" s="9" t="s">
        <v>13</v>
      </c>
      <c r="H38" s="52" t="s">
        <v>14</v>
      </c>
      <c r="I38" s="15"/>
    </row>
    <row r="39" spans="1:9" x14ac:dyDescent="0.25">
      <c r="A39" s="11" t="s">
        <v>96</v>
      </c>
      <c r="B39" s="12">
        <v>44627</v>
      </c>
      <c r="C39" s="13">
        <v>1661</v>
      </c>
      <c r="D39" s="14" t="s">
        <v>97</v>
      </c>
      <c r="E39" s="14" t="s">
        <v>98</v>
      </c>
      <c r="F39" s="14"/>
      <c r="G39" s="9" t="s">
        <v>13</v>
      </c>
      <c r="H39" s="52" t="s">
        <v>14</v>
      </c>
      <c r="I39" s="15"/>
    </row>
    <row r="40" spans="1:9" ht="15.75" thickBot="1" x14ac:dyDescent="0.3">
      <c r="A40" s="28" t="s">
        <v>43</v>
      </c>
      <c r="B40" s="46">
        <v>43893</v>
      </c>
      <c r="C40" s="30">
        <f>1947-921</f>
        <v>1026</v>
      </c>
      <c r="D40" s="29" t="s">
        <v>99</v>
      </c>
      <c r="E40" s="29" t="s">
        <v>100</v>
      </c>
      <c r="F40" s="29"/>
      <c r="G40" s="9" t="s">
        <v>13</v>
      </c>
      <c r="H40" s="55" t="s">
        <v>14</v>
      </c>
      <c r="I40" s="32"/>
    </row>
    <row r="41" spans="1:9" ht="15.75" thickBot="1" x14ac:dyDescent="0.3">
      <c r="A41" s="33" t="s">
        <v>58</v>
      </c>
      <c r="B41" s="34"/>
      <c r="C41" s="47">
        <f>SUM(C25:C40)</f>
        <v>8388.92</v>
      </c>
      <c r="D41" s="36"/>
      <c r="E41" s="36"/>
      <c r="F41" s="36"/>
      <c r="G41" s="36"/>
      <c r="H41" s="36"/>
      <c r="I41" s="37"/>
    </row>
    <row r="42" spans="1:9" ht="15.75" thickBot="1" x14ac:dyDescent="0.3">
      <c r="I42" s="2"/>
    </row>
    <row r="43" spans="1:9" ht="15.75" thickBot="1" x14ac:dyDescent="0.3">
      <c r="A43" s="48" t="s">
        <v>101</v>
      </c>
      <c r="I43" s="2"/>
    </row>
    <row r="44" spans="1:9" x14ac:dyDescent="0.25">
      <c r="A44" s="41" t="s">
        <v>102</v>
      </c>
      <c r="B44" s="42">
        <v>45443</v>
      </c>
      <c r="C44" s="43">
        <v>250</v>
      </c>
      <c r="D44" s="44" t="s">
        <v>103</v>
      </c>
      <c r="E44" s="44" t="s">
        <v>104</v>
      </c>
      <c r="F44" s="44"/>
      <c r="G44" s="44" t="s">
        <v>13</v>
      </c>
      <c r="H44" s="56" t="s">
        <v>105</v>
      </c>
      <c r="I44" s="45"/>
    </row>
    <row r="45" spans="1:9" x14ac:dyDescent="0.25">
      <c r="A45" s="11" t="s">
        <v>106</v>
      </c>
      <c r="B45" s="12">
        <v>45370</v>
      </c>
      <c r="C45" s="13">
        <v>2024</v>
      </c>
      <c r="D45" s="14" t="s">
        <v>103</v>
      </c>
      <c r="E45" s="14" t="s">
        <v>104</v>
      </c>
      <c r="F45" s="14"/>
      <c r="G45" s="9" t="s">
        <v>13</v>
      </c>
      <c r="H45" s="52" t="s">
        <v>105</v>
      </c>
      <c r="I45" s="15"/>
    </row>
    <row r="46" spans="1:9" x14ac:dyDescent="0.25">
      <c r="A46" s="11" t="s">
        <v>107</v>
      </c>
      <c r="B46" s="12">
        <v>45406</v>
      </c>
      <c r="C46" s="13">
        <v>439.94</v>
      </c>
      <c r="D46" s="14" t="s">
        <v>103</v>
      </c>
      <c r="E46" s="14" t="s">
        <v>104</v>
      </c>
      <c r="F46" s="14"/>
      <c r="G46" s="9" t="s">
        <v>13</v>
      </c>
      <c r="H46" s="52" t="s">
        <v>105</v>
      </c>
      <c r="I46" s="15"/>
    </row>
    <row r="47" spans="1:9" x14ac:dyDescent="0.25">
      <c r="A47" s="11" t="s">
        <v>108</v>
      </c>
      <c r="B47" s="12">
        <v>45443</v>
      </c>
      <c r="C47" s="13">
        <v>745.83</v>
      </c>
      <c r="D47" s="14" t="s">
        <v>103</v>
      </c>
      <c r="E47" s="14" t="s">
        <v>104</v>
      </c>
      <c r="F47" s="14"/>
      <c r="G47" s="9" t="s">
        <v>13</v>
      </c>
      <c r="H47" s="52" t="s">
        <v>109</v>
      </c>
      <c r="I47" s="15"/>
    </row>
    <row r="48" spans="1:9" x14ac:dyDescent="0.25">
      <c r="A48" s="11" t="s">
        <v>110</v>
      </c>
      <c r="B48" s="12">
        <v>45005</v>
      </c>
      <c r="C48" s="13">
        <v>157.5</v>
      </c>
      <c r="D48" s="14" t="s">
        <v>111</v>
      </c>
      <c r="E48" s="14" t="s">
        <v>112</v>
      </c>
      <c r="F48" s="14"/>
      <c r="G48" s="9" t="s">
        <v>13</v>
      </c>
      <c r="H48" s="52" t="s">
        <v>105</v>
      </c>
      <c r="I48" s="15"/>
    </row>
    <row r="49" spans="1:9" x14ac:dyDescent="0.25">
      <c r="A49" s="11" t="s">
        <v>113</v>
      </c>
      <c r="B49" s="12">
        <v>45190</v>
      </c>
      <c r="C49" s="13">
        <v>170</v>
      </c>
      <c r="D49" s="14" t="s">
        <v>103</v>
      </c>
      <c r="E49" s="14" t="s">
        <v>104</v>
      </c>
      <c r="F49" s="14"/>
      <c r="G49" s="9" t="s">
        <v>13</v>
      </c>
      <c r="H49" s="52" t="s">
        <v>109</v>
      </c>
      <c r="I49" s="15"/>
    </row>
    <row r="50" spans="1:9" x14ac:dyDescent="0.25">
      <c r="A50" s="11" t="s">
        <v>114</v>
      </c>
      <c r="B50" s="12">
        <v>2022</v>
      </c>
      <c r="C50" s="13">
        <v>560.67999999999995</v>
      </c>
      <c r="D50" s="14" t="s">
        <v>111</v>
      </c>
      <c r="E50" s="14" t="s">
        <v>112</v>
      </c>
      <c r="F50" s="14"/>
      <c r="G50" s="14" t="s">
        <v>115</v>
      </c>
      <c r="H50" s="54" t="s">
        <v>109</v>
      </c>
      <c r="I50" s="15"/>
    </row>
    <row r="51" spans="1:9" x14ac:dyDescent="0.25">
      <c r="A51" s="11"/>
      <c r="B51" s="12"/>
      <c r="C51" s="16"/>
      <c r="D51" s="14"/>
      <c r="E51" s="14"/>
      <c r="F51" s="14"/>
      <c r="G51" s="14"/>
      <c r="H51" s="54"/>
      <c r="I51" s="15"/>
    </row>
    <row r="52" spans="1:9" ht="15.75" thickBot="1" x14ac:dyDescent="0.3">
      <c r="A52" s="28"/>
      <c r="B52" s="46"/>
      <c r="C52" s="49"/>
      <c r="D52" s="29"/>
      <c r="E52" s="29"/>
      <c r="F52" s="14"/>
      <c r="G52" s="29"/>
      <c r="H52" s="57"/>
      <c r="I52" s="32"/>
    </row>
    <row r="53" spans="1:9" ht="15.75" thickBot="1" x14ac:dyDescent="0.3">
      <c r="A53" s="33" t="s">
        <v>58</v>
      </c>
      <c r="B53" s="34"/>
      <c r="C53" s="47">
        <f>SUM(C44:C52)</f>
        <v>4347.95</v>
      </c>
      <c r="D53" s="36"/>
      <c r="E53" s="36"/>
      <c r="F53" s="36"/>
      <c r="G53" s="36"/>
      <c r="H53" s="36"/>
      <c r="I53" s="37"/>
    </row>
    <row r="54" spans="1:9" ht="15.75" thickBot="1" x14ac:dyDescent="0.3"/>
    <row r="55" spans="1:9" ht="15.75" thickBot="1" x14ac:dyDescent="0.3">
      <c r="A55" s="33" t="s">
        <v>116</v>
      </c>
      <c r="B55" s="34"/>
      <c r="C55" s="50">
        <f>C53+C41+C22</f>
        <v>24815.11</v>
      </c>
      <c r="D5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7682-0F7F-49FC-B198-5940B4021156}">
  <dimension ref="A1:I30"/>
  <sheetViews>
    <sheetView workbookViewId="0">
      <selection activeCell="A23" sqref="A23"/>
    </sheetView>
  </sheetViews>
  <sheetFormatPr defaultRowHeight="15" x14ac:dyDescent="0.25"/>
  <cols>
    <col min="1" max="1" width="47.5703125" customWidth="1"/>
    <col min="2" max="2" width="17.85546875" customWidth="1"/>
    <col min="3" max="3" width="14.85546875" bestFit="1" customWidth="1"/>
    <col min="4" max="4" width="56.140625" customWidth="1"/>
    <col min="5" max="5" width="27.140625" customWidth="1"/>
    <col min="6" max="6" width="25.28515625" customWidth="1"/>
    <col min="7" max="8" width="17.5703125" customWidth="1"/>
    <col min="9" max="9" width="12" customWidth="1"/>
  </cols>
  <sheetData>
    <row r="1" spans="1:9" ht="15.75" thickBot="1" x14ac:dyDescent="0.3">
      <c r="A1" s="80" t="s">
        <v>1</v>
      </c>
      <c r="B1" s="81" t="s">
        <v>2</v>
      </c>
      <c r="C1" s="81" t="s">
        <v>3</v>
      </c>
      <c r="D1" s="81" t="s">
        <v>4</v>
      </c>
      <c r="E1" s="81" t="s">
        <v>5</v>
      </c>
      <c r="F1" s="81" t="s">
        <v>6</v>
      </c>
      <c r="G1" s="81" t="s">
        <v>7</v>
      </c>
      <c r="H1" s="82" t="s">
        <v>8</v>
      </c>
      <c r="I1" s="83" t="s">
        <v>117</v>
      </c>
    </row>
    <row r="2" spans="1:9" ht="15.75" thickBot="1" x14ac:dyDescent="0.3">
      <c r="A2" s="73"/>
      <c r="I2" s="2"/>
    </row>
    <row r="3" spans="1:9" ht="15.75" thickBot="1" x14ac:dyDescent="0.3">
      <c r="A3" s="78" t="s">
        <v>125</v>
      </c>
      <c r="I3" s="2"/>
    </row>
    <row r="4" spans="1:9" x14ac:dyDescent="0.25">
      <c r="A4" s="41" t="s">
        <v>60</v>
      </c>
      <c r="B4" s="42">
        <v>45076</v>
      </c>
      <c r="C4" s="43">
        <f>4337.76/6</f>
        <v>722.96</v>
      </c>
      <c r="D4" s="44" t="s">
        <v>61</v>
      </c>
      <c r="E4" s="44" t="s">
        <v>62</v>
      </c>
      <c r="F4" s="44"/>
      <c r="G4" s="44" t="s">
        <v>13</v>
      </c>
      <c r="H4" s="44" t="s">
        <v>14</v>
      </c>
      <c r="I4" s="45" t="s">
        <v>120</v>
      </c>
    </row>
    <row r="5" spans="1:9" x14ac:dyDescent="0.25">
      <c r="A5" s="11" t="s">
        <v>63</v>
      </c>
      <c r="B5" s="12">
        <v>45076</v>
      </c>
      <c r="C5" s="13">
        <f>4337.76/6</f>
        <v>722.96</v>
      </c>
      <c r="D5" s="14" t="s">
        <v>64</v>
      </c>
      <c r="E5" s="14" t="s">
        <v>65</v>
      </c>
      <c r="F5" s="14"/>
      <c r="G5" s="14" t="s">
        <v>13</v>
      </c>
      <c r="H5" s="14" t="s">
        <v>14</v>
      </c>
      <c r="I5" s="15" t="s">
        <v>120</v>
      </c>
    </row>
    <row r="6" spans="1:9" x14ac:dyDescent="0.25">
      <c r="A6" s="11" t="s">
        <v>66</v>
      </c>
      <c r="B6" s="12">
        <v>45839</v>
      </c>
      <c r="C6" s="13">
        <v>1</v>
      </c>
      <c r="D6" s="14" t="s">
        <v>67</v>
      </c>
      <c r="E6" s="14" t="s">
        <v>68</v>
      </c>
      <c r="F6" s="14"/>
      <c r="G6" s="14" t="s">
        <v>13</v>
      </c>
      <c r="H6" s="14" t="s">
        <v>14</v>
      </c>
      <c r="I6" s="15" t="s">
        <v>120</v>
      </c>
    </row>
    <row r="7" spans="1:9" x14ac:dyDescent="0.25">
      <c r="A7" s="11" t="s">
        <v>69</v>
      </c>
      <c r="B7" s="12">
        <v>45839</v>
      </c>
      <c r="C7" s="13">
        <v>1</v>
      </c>
      <c r="D7" s="14" t="s">
        <v>67</v>
      </c>
      <c r="E7" s="14" t="s">
        <v>70</v>
      </c>
      <c r="F7" s="14"/>
      <c r="G7" s="14" t="s">
        <v>13</v>
      </c>
      <c r="H7" s="14" t="s">
        <v>14</v>
      </c>
      <c r="I7" s="15"/>
    </row>
    <row r="8" spans="1:9" x14ac:dyDescent="0.25">
      <c r="A8" s="11" t="s">
        <v>71</v>
      </c>
      <c r="B8" s="12">
        <v>45839</v>
      </c>
      <c r="C8" s="13">
        <v>1</v>
      </c>
      <c r="D8" s="14" t="s">
        <v>67</v>
      </c>
      <c r="E8" s="14" t="s">
        <v>72</v>
      </c>
      <c r="F8" s="14"/>
      <c r="G8" s="14" t="s">
        <v>13</v>
      </c>
      <c r="H8" s="14" t="s">
        <v>14</v>
      </c>
      <c r="I8" s="15" t="s">
        <v>120</v>
      </c>
    </row>
    <row r="9" spans="1:9" x14ac:dyDescent="0.25">
      <c r="A9" s="11" t="s">
        <v>73</v>
      </c>
      <c r="B9" s="12">
        <v>45839</v>
      </c>
      <c r="C9" s="13">
        <v>1</v>
      </c>
      <c r="D9" s="14" t="s">
        <v>67</v>
      </c>
      <c r="E9" s="14" t="s">
        <v>74</v>
      </c>
      <c r="F9" s="14"/>
      <c r="G9" s="14" t="s">
        <v>13</v>
      </c>
      <c r="H9" s="14" t="s">
        <v>14</v>
      </c>
      <c r="I9" s="15" t="s">
        <v>120</v>
      </c>
    </row>
    <row r="10" spans="1:9" x14ac:dyDescent="0.25">
      <c r="A10" s="64" t="s">
        <v>75</v>
      </c>
      <c r="B10" s="65">
        <v>44889</v>
      </c>
      <c r="C10" s="66">
        <v>90</v>
      </c>
      <c r="D10" s="67" t="s">
        <v>76</v>
      </c>
      <c r="E10" s="67" t="s">
        <v>77</v>
      </c>
      <c r="F10" s="67"/>
      <c r="G10" s="67" t="s">
        <v>123</v>
      </c>
      <c r="H10" s="67"/>
      <c r="I10" s="68"/>
    </row>
    <row r="11" spans="1:9" x14ac:dyDescent="0.25">
      <c r="A11" s="11" t="s">
        <v>78</v>
      </c>
      <c r="B11" s="12">
        <v>44889</v>
      </c>
      <c r="C11" s="13">
        <v>90</v>
      </c>
      <c r="D11" s="14" t="s">
        <v>79</v>
      </c>
      <c r="E11" s="14" t="s">
        <v>80</v>
      </c>
      <c r="F11" s="14"/>
      <c r="G11" s="14" t="s">
        <v>13</v>
      </c>
      <c r="H11" s="14" t="s">
        <v>14</v>
      </c>
      <c r="I11" s="15" t="s">
        <v>120</v>
      </c>
    </row>
    <row r="12" spans="1:9" x14ac:dyDescent="0.25">
      <c r="A12" s="11" t="s">
        <v>81</v>
      </c>
      <c r="B12" s="12">
        <v>45839</v>
      </c>
      <c r="C12" s="13">
        <v>443</v>
      </c>
      <c r="D12" s="14" t="s">
        <v>82</v>
      </c>
      <c r="E12" s="14" t="s">
        <v>83</v>
      </c>
      <c r="F12" s="14"/>
      <c r="G12" s="14" t="s">
        <v>13</v>
      </c>
      <c r="H12" s="14" t="s">
        <v>14</v>
      </c>
      <c r="I12" s="15" t="s">
        <v>120</v>
      </c>
    </row>
    <row r="13" spans="1:9" x14ac:dyDescent="0.25">
      <c r="A13" s="11" t="s">
        <v>84</v>
      </c>
      <c r="B13" s="12">
        <v>45839</v>
      </c>
      <c r="C13" s="13">
        <v>443</v>
      </c>
      <c r="D13" s="14" t="s">
        <v>82</v>
      </c>
      <c r="E13" s="14" t="s">
        <v>85</v>
      </c>
      <c r="F13" s="14"/>
      <c r="G13" s="14" t="s">
        <v>13</v>
      </c>
      <c r="H13" s="14" t="s">
        <v>14</v>
      </c>
      <c r="I13" s="15" t="s">
        <v>120</v>
      </c>
    </row>
    <row r="14" spans="1:9" x14ac:dyDescent="0.25">
      <c r="A14" s="11" t="s">
        <v>86</v>
      </c>
      <c r="B14" s="12">
        <v>45839</v>
      </c>
      <c r="C14" s="13">
        <v>443</v>
      </c>
      <c r="D14" s="14" t="s">
        <v>82</v>
      </c>
      <c r="E14" s="14" t="s">
        <v>87</v>
      </c>
      <c r="F14" s="14"/>
      <c r="G14" s="14" t="s">
        <v>13</v>
      </c>
      <c r="H14" s="14" t="s">
        <v>14</v>
      </c>
      <c r="I14" s="15" t="s">
        <v>120</v>
      </c>
    </row>
    <row r="15" spans="1:9" x14ac:dyDescent="0.25">
      <c r="A15" s="11" t="s">
        <v>88</v>
      </c>
      <c r="B15" s="12">
        <v>45839</v>
      </c>
      <c r="C15" s="13">
        <v>443</v>
      </c>
      <c r="D15" s="14" t="s">
        <v>82</v>
      </c>
      <c r="E15" s="14" t="s">
        <v>89</v>
      </c>
      <c r="F15" s="14"/>
      <c r="G15" s="14" t="s">
        <v>13</v>
      </c>
      <c r="H15" s="14" t="s">
        <v>14</v>
      </c>
      <c r="I15" s="15" t="s">
        <v>120</v>
      </c>
    </row>
    <row r="16" spans="1:9" x14ac:dyDescent="0.25">
      <c r="A16" s="11" t="s">
        <v>90</v>
      </c>
      <c r="B16" s="12">
        <v>43101</v>
      </c>
      <c r="C16" s="13">
        <v>1150</v>
      </c>
      <c r="D16" s="14" t="s">
        <v>91</v>
      </c>
      <c r="E16" s="14" t="s">
        <v>92</v>
      </c>
      <c r="F16" s="14"/>
      <c r="G16" s="14" t="s">
        <v>13</v>
      </c>
      <c r="H16" s="14" t="s">
        <v>14</v>
      </c>
      <c r="I16" s="15" t="s">
        <v>120</v>
      </c>
    </row>
    <row r="17" spans="1:9" x14ac:dyDescent="0.25">
      <c r="A17" s="11" t="s">
        <v>93</v>
      </c>
      <c r="B17" s="12">
        <v>43101</v>
      </c>
      <c r="C17" s="13">
        <v>1150</v>
      </c>
      <c r="D17" s="14" t="s">
        <v>94</v>
      </c>
      <c r="E17" s="14" t="s">
        <v>95</v>
      </c>
      <c r="F17" s="14"/>
      <c r="G17" s="14" t="s">
        <v>13</v>
      </c>
      <c r="H17" s="14" t="s">
        <v>14</v>
      </c>
      <c r="I17" s="15" t="s">
        <v>120</v>
      </c>
    </row>
    <row r="18" spans="1:9" x14ac:dyDescent="0.25">
      <c r="A18" s="28" t="s">
        <v>43</v>
      </c>
      <c r="B18" s="46">
        <v>43893</v>
      </c>
      <c r="C18" s="30">
        <v>1026</v>
      </c>
      <c r="D18" s="29" t="s">
        <v>99</v>
      </c>
      <c r="E18" s="29" t="s">
        <v>100</v>
      </c>
      <c r="F18" s="29"/>
      <c r="G18" s="29" t="s">
        <v>13</v>
      </c>
      <c r="H18" s="29" t="s">
        <v>14</v>
      </c>
      <c r="I18" s="32"/>
    </row>
    <row r="19" spans="1:9" ht="15.75" thickBot="1" x14ac:dyDescent="0.3">
      <c r="A19" s="59" t="s">
        <v>96</v>
      </c>
      <c r="B19" s="62">
        <v>44627</v>
      </c>
      <c r="C19" s="63">
        <v>1661</v>
      </c>
      <c r="D19" s="60" t="s">
        <v>97</v>
      </c>
      <c r="E19" s="60" t="s">
        <v>98</v>
      </c>
      <c r="F19" s="60"/>
      <c r="G19" s="60" t="s">
        <v>13</v>
      </c>
      <c r="H19" s="60" t="s">
        <v>14</v>
      </c>
      <c r="I19" s="61" t="s">
        <v>120</v>
      </c>
    </row>
    <row r="20" spans="1:9" ht="15.75" thickBot="1" x14ac:dyDescent="0.3">
      <c r="A20" s="74" t="s">
        <v>127</v>
      </c>
      <c r="B20" s="69"/>
      <c r="C20" s="70">
        <f>SUM(C4:C19)</f>
        <v>8388.92</v>
      </c>
      <c r="I20" s="72"/>
    </row>
    <row r="21" spans="1:9" ht="15.75" thickBot="1" x14ac:dyDescent="0.3">
      <c r="A21" s="58"/>
      <c r="I21" s="2"/>
    </row>
    <row r="22" spans="1:9" ht="15.75" thickBot="1" x14ac:dyDescent="0.3">
      <c r="A22" s="71" t="s">
        <v>126</v>
      </c>
      <c r="I22" s="5"/>
    </row>
    <row r="23" spans="1:9" x14ac:dyDescent="0.25">
      <c r="A23" s="11" t="s">
        <v>124</v>
      </c>
      <c r="B23" s="12">
        <v>45443</v>
      </c>
      <c r="C23" s="13">
        <f>(11/50)*250</f>
        <v>55</v>
      </c>
      <c r="D23" s="14" t="s">
        <v>103</v>
      </c>
      <c r="E23" s="14" t="s">
        <v>104</v>
      </c>
      <c r="F23" s="14">
        <v>11</v>
      </c>
      <c r="G23" s="14" t="s">
        <v>13</v>
      </c>
      <c r="H23" s="14" t="s">
        <v>105</v>
      </c>
      <c r="I23" s="15"/>
    </row>
    <row r="24" spans="1:9" x14ac:dyDescent="0.25">
      <c r="A24" s="11" t="s">
        <v>106</v>
      </c>
      <c r="B24" s="12">
        <v>45370</v>
      </c>
      <c r="C24" s="13">
        <f>(2/8)*2024</f>
        <v>506</v>
      </c>
      <c r="D24" s="14" t="s">
        <v>103</v>
      </c>
      <c r="E24" s="14" t="s">
        <v>104</v>
      </c>
      <c r="F24" s="14">
        <v>2</v>
      </c>
      <c r="G24" s="14" t="s">
        <v>13</v>
      </c>
      <c r="H24" s="14" t="s">
        <v>105</v>
      </c>
      <c r="I24" s="15"/>
    </row>
    <row r="25" spans="1:9" x14ac:dyDescent="0.25">
      <c r="A25" s="11" t="s">
        <v>107</v>
      </c>
      <c r="B25" s="12">
        <v>45406</v>
      </c>
      <c r="C25" s="13">
        <f>(5/25)*439.94</f>
        <v>87.988</v>
      </c>
      <c r="D25" s="14" t="s">
        <v>103</v>
      </c>
      <c r="E25" s="14" t="s">
        <v>104</v>
      </c>
      <c r="F25" s="14">
        <v>5</v>
      </c>
      <c r="G25" s="14" t="s">
        <v>13</v>
      </c>
      <c r="H25" s="14" t="s">
        <v>105</v>
      </c>
      <c r="I25" s="15"/>
    </row>
    <row r="26" spans="1:9" x14ac:dyDescent="0.25">
      <c r="A26" s="11" t="s">
        <v>108</v>
      </c>
      <c r="B26" s="12">
        <v>45443</v>
      </c>
      <c r="C26" s="13">
        <v>745.83</v>
      </c>
      <c r="D26" s="14" t="s">
        <v>103</v>
      </c>
      <c r="E26" s="14" t="s">
        <v>104</v>
      </c>
      <c r="F26" s="14"/>
      <c r="G26" s="14" t="s">
        <v>13</v>
      </c>
      <c r="H26" s="14" t="s">
        <v>109</v>
      </c>
      <c r="I26" s="15"/>
    </row>
    <row r="27" spans="1:9" ht="15.75" thickBot="1" x14ac:dyDescent="0.3">
      <c r="A27" s="59" t="s">
        <v>110</v>
      </c>
      <c r="B27" s="62">
        <v>45005</v>
      </c>
      <c r="C27" s="63">
        <f>(11/50)*157.5</f>
        <v>34.65</v>
      </c>
      <c r="D27" s="60" t="s">
        <v>111</v>
      </c>
      <c r="E27" s="60" t="s">
        <v>112</v>
      </c>
      <c r="F27" s="60">
        <v>11</v>
      </c>
      <c r="G27" s="60" t="s">
        <v>13</v>
      </c>
      <c r="H27" s="60" t="s">
        <v>105</v>
      </c>
      <c r="I27" s="61"/>
    </row>
    <row r="28" spans="1:9" ht="15.75" thickBot="1" x14ac:dyDescent="0.3">
      <c r="A28" s="74" t="s">
        <v>128</v>
      </c>
      <c r="B28" s="69"/>
      <c r="C28" s="70">
        <f>SUM(C23:C27)</f>
        <v>1429.4680000000003</v>
      </c>
      <c r="I28" s="2"/>
    </row>
    <row r="29" spans="1:9" ht="15.75" thickBot="1" x14ac:dyDescent="0.3">
      <c r="A29" s="58"/>
      <c r="I29" s="2"/>
    </row>
    <row r="30" spans="1:9" ht="15.75" thickBot="1" x14ac:dyDescent="0.3">
      <c r="A30" s="75" t="s">
        <v>129</v>
      </c>
      <c r="B30" s="76"/>
      <c r="C30" s="77">
        <f>C28+C20</f>
        <v>9818.3880000000008</v>
      </c>
      <c r="D30" s="4"/>
      <c r="E30" s="4"/>
      <c r="F30" s="4"/>
      <c r="G30" s="4"/>
      <c r="H30" s="4"/>
      <c r="I3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31FB-8E1E-43FA-B867-B92C05BF0437}">
  <dimension ref="A1:I38"/>
  <sheetViews>
    <sheetView tabSelected="1" topLeftCell="A6" workbookViewId="0">
      <selection activeCell="G26" sqref="G26"/>
    </sheetView>
  </sheetViews>
  <sheetFormatPr defaultRowHeight="15" x14ac:dyDescent="0.25"/>
  <cols>
    <col min="1" max="1" width="47.5703125" customWidth="1"/>
    <col min="2" max="2" width="17.85546875" customWidth="1"/>
    <col min="3" max="3" width="14.85546875" bestFit="1" customWidth="1"/>
    <col min="4" max="4" width="56.140625" customWidth="1"/>
    <col min="5" max="5" width="27.140625" customWidth="1"/>
    <col min="6" max="6" width="25.28515625" customWidth="1"/>
    <col min="7" max="8" width="17.5703125" customWidth="1"/>
    <col min="9" max="9" width="12" customWidth="1"/>
  </cols>
  <sheetData>
    <row r="1" spans="1:9" ht="15.75" thickBot="1" x14ac:dyDescent="0.3">
      <c r="A1" s="80" t="s">
        <v>1</v>
      </c>
      <c r="B1" s="81" t="s">
        <v>2</v>
      </c>
      <c r="C1" s="81" t="s">
        <v>3</v>
      </c>
      <c r="D1" s="81" t="s">
        <v>4</v>
      </c>
      <c r="E1" s="81" t="s">
        <v>5</v>
      </c>
      <c r="F1" s="81" t="s">
        <v>6</v>
      </c>
      <c r="G1" s="81" t="s">
        <v>7</v>
      </c>
      <c r="H1" s="82" t="s">
        <v>8</v>
      </c>
      <c r="I1" s="83" t="s">
        <v>119</v>
      </c>
    </row>
    <row r="2" spans="1:9" x14ac:dyDescent="0.25">
      <c r="A2" s="58"/>
      <c r="I2" s="2"/>
    </row>
    <row r="3" spans="1:9" ht="15.75" thickBot="1" x14ac:dyDescent="0.3">
      <c r="A3" s="58"/>
      <c r="I3" s="2"/>
    </row>
    <row r="4" spans="1:9" ht="15.75" thickBot="1" x14ac:dyDescent="0.3">
      <c r="A4" s="78" t="s">
        <v>125</v>
      </c>
      <c r="I4" s="2"/>
    </row>
    <row r="5" spans="1:9" x14ac:dyDescent="0.25">
      <c r="A5" s="41" t="s">
        <v>10</v>
      </c>
      <c r="B5" s="42">
        <v>46113</v>
      </c>
      <c r="C5" s="43">
        <f>4337.76/6</f>
        <v>722.96</v>
      </c>
      <c r="D5" s="44" t="s">
        <v>11</v>
      </c>
      <c r="E5" s="44" t="s">
        <v>12</v>
      </c>
      <c r="F5" s="44"/>
      <c r="G5" s="44" t="s">
        <v>13</v>
      </c>
      <c r="H5" s="44" t="s">
        <v>14</v>
      </c>
      <c r="I5" s="45"/>
    </row>
    <row r="6" spans="1:9" x14ac:dyDescent="0.25">
      <c r="A6" s="11" t="s">
        <v>15</v>
      </c>
      <c r="B6" s="12">
        <v>46114</v>
      </c>
      <c r="C6" s="13">
        <f>4337.76/6</f>
        <v>722.96</v>
      </c>
      <c r="D6" s="14" t="s">
        <v>16</v>
      </c>
      <c r="E6" s="14" t="s">
        <v>17</v>
      </c>
      <c r="F6" s="14"/>
      <c r="G6" s="14" t="s">
        <v>13</v>
      </c>
      <c r="H6" s="14" t="s">
        <v>14</v>
      </c>
      <c r="I6" s="15"/>
    </row>
    <row r="7" spans="1:9" x14ac:dyDescent="0.25">
      <c r="A7" s="11" t="s">
        <v>18</v>
      </c>
      <c r="B7" s="12">
        <v>46115</v>
      </c>
      <c r="C7" s="13">
        <f>4337.76/6</f>
        <v>722.96</v>
      </c>
      <c r="D7" s="14" t="s">
        <v>16</v>
      </c>
      <c r="E7" s="14" t="s">
        <v>19</v>
      </c>
      <c r="F7" s="14"/>
      <c r="G7" s="14" t="s">
        <v>13</v>
      </c>
      <c r="H7" s="14" t="s">
        <v>14</v>
      </c>
      <c r="I7" s="15"/>
    </row>
    <row r="8" spans="1:9" x14ac:dyDescent="0.25">
      <c r="A8" s="11" t="s">
        <v>20</v>
      </c>
      <c r="B8" s="12">
        <v>46116</v>
      </c>
      <c r="C8" s="16">
        <f>4337.76/6</f>
        <v>722.96</v>
      </c>
      <c r="D8" s="14" t="s">
        <v>21</v>
      </c>
      <c r="E8" s="14" t="s">
        <v>22</v>
      </c>
      <c r="F8" s="14"/>
      <c r="G8" s="14" t="s">
        <v>13</v>
      </c>
      <c r="H8" s="14" t="s">
        <v>14</v>
      </c>
      <c r="I8" s="15"/>
    </row>
    <row r="9" spans="1:9" x14ac:dyDescent="0.25">
      <c r="A9" s="11" t="s">
        <v>23</v>
      </c>
      <c r="B9" s="12">
        <v>46117</v>
      </c>
      <c r="C9" s="16">
        <v>1483.2</v>
      </c>
      <c r="D9" s="14" t="s">
        <v>11</v>
      </c>
      <c r="E9" s="14" t="s">
        <v>24</v>
      </c>
      <c r="F9" s="14"/>
      <c r="G9" s="14" t="s">
        <v>13</v>
      </c>
      <c r="H9" s="14" t="s">
        <v>14</v>
      </c>
      <c r="I9" s="15"/>
    </row>
    <row r="10" spans="1:9" x14ac:dyDescent="0.25">
      <c r="A10" s="11" t="s">
        <v>25</v>
      </c>
      <c r="B10" s="12">
        <v>46118</v>
      </c>
      <c r="C10" s="18">
        <v>1483.2</v>
      </c>
      <c r="D10" s="14" t="s">
        <v>11</v>
      </c>
      <c r="E10" s="14" t="s">
        <v>27</v>
      </c>
      <c r="F10" s="14" t="s">
        <v>28</v>
      </c>
      <c r="G10" s="14" t="s">
        <v>13</v>
      </c>
      <c r="H10" s="14" t="s">
        <v>14</v>
      </c>
      <c r="I10" s="15"/>
    </row>
    <row r="11" spans="1:9" x14ac:dyDescent="0.25">
      <c r="A11" s="64" t="s">
        <v>29</v>
      </c>
      <c r="B11" s="65">
        <v>46119</v>
      </c>
      <c r="C11" s="66" t="s">
        <v>26</v>
      </c>
      <c r="D11" s="67" t="s">
        <v>30</v>
      </c>
      <c r="E11" s="67" t="s">
        <v>31</v>
      </c>
      <c r="F11" s="67" t="s">
        <v>32</v>
      </c>
      <c r="G11" s="67" t="s">
        <v>118</v>
      </c>
      <c r="H11" s="67" t="s">
        <v>14</v>
      </c>
      <c r="I11" s="68"/>
    </row>
    <row r="12" spans="1:9" x14ac:dyDescent="0.25">
      <c r="A12" s="24" t="s">
        <v>33</v>
      </c>
      <c r="B12" s="12">
        <v>46120</v>
      </c>
      <c r="C12" s="26">
        <v>1150</v>
      </c>
      <c r="D12" s="27" t="s">
        <v>34</v>
      </c>
      <c r="E12" s="27" t="s">
        <v>35</v>
      </c>
      <c r="F12" s="27"/>
      <c r="G12" s="14" t="s">
        <v>13</v>
      </c>
      <c r="H12" s="14" t="s">
        <v>14</v>
      </c>
      <c r="I12" s="15"/>
    </row>
    <row r="13" spans="1:9" x14ac:dyDescent="0.25">
      <c r="A13" s="11" t="s">
        <v>36</v>
      </c>
      <c r="B13" s="12">
        <v>46121</v>
      </c>
      <c r="C13" s="13">
        <v>1150</v>
      </c>
      <c r="D13" s="14" t="s">
        <v>37</v>
      </c>
      <c r="E13" s="14" t="s">
        <v>38</v>
      </c>
      <c r="F13" s="14"/>
      <c r="G13" s="14" t="s">
        <v>39</v>
      </c>
      <c r="H13" s="14" t="s">
        <v>14</v>
      </c>
      <c r="I13" s="15"/>
    </row>
    <row r="14" spans="1:9" x14ac:dyDescent="0.25">
      <c r="A14" s="11" t="s">
        <v>40</v>
      </c>
      <c r="B14" s="12">
        <v>46122</v>
      </c>
      <c r="C14" s="13">
        <v>1150</v>
      </c>
      <c r="D14" s="14" t="s">
        <v>41</v>
      </c>
      <c r="E14" s="14" t="s">
        <v>42</v>
      </c>
      <c r="F14" s="14"/>
      <c r="G14" s="14" t="s">
        <v>39</v>
      </c>
      <c r="H14" s="14" t="s">
        <v>14</v>
      </c>
      <c r="I14" s="15"/>
    </row>
    <row r="15" spans="1:9" x14ac:dyDescent="0.25">
      <c r="A15" s="11" t="s">
        <v>43</v>
      </c>
      <c r="B15" s="12">
        <v>46123</v>
      </c>
      <c r="C15" s="13">
        <v>2410</v>
      </c>
      <c r="D15" s="14" t="s">
        <v>44</v>
      </c>
      <c r="E15" s="14" t="s">
        <v>45</v>
      </c>
      <c r="F15" s="14"/>
      <c r="G15" s="14" t="s">
        <v>13</v>
      </c>
      <c r="H15" s="14" t="s">
        <v>14</v>
      </c>
      <c r="I15" s="15"/>
    </row>
    <row r="16" spans="1:9" x14ac:dyDescent="0.25">
      <c r="A16" s="11" t="s">
        <v>46</v>
      </c>
      <c r="B16" s="12">
        <v>46124</v>
      </c>
      <c r="C16" s="13">
        <v>90</v>
      </c>
      <c r="D16" s="14" t="s">
        <v>47</v>
      </c>
      <c r="E16" s="14" t="s">
        <v>48</v>
      </c>
      <c r="F16" s="14"/>
      <c r="G16" s="14" t="s">
        <v>13</v>
      </c>
      <c r="H16" s="14" t="s">
        <v>14</v>
      </c>
      <c r="I16" s="15"/>
    </row>
    <row r="17" spans="1:9" x14ac:dyDescent="0.25">
      <c r="A17" s="11" t="s">
        <v>49</v>
      </c>
      <c r="B17" s="12">
        <v>46125</v>
      </c>
      <c r="C17" s="13">
        <v>90</v>
      </c>
      <c r="D17" s="14" t="s">
        <v>50</v>
      </c>
      <c r="E17" s="14" t="s">
        <v>51</v>
      </c>
      <c r="F17" s="14"/>
      <c r="G17" s="14" t="s">
        <v>13</v>
      </c>
      <c r="H17" s="14" t="s">
        <v>14</v>
      </c>
      <c r="I17" s="15"/>
    </row>
    <row r="18" spans="1:9" x14ac:dyDescent="0.25">
      <c r="A18" s="11" t="s">
        <v>52</v>
      </c>
      <c r="B18" s="12">
        <v>46126</v>
      </c>
      <c r="C18" s="13">
        <v>90</v>
      </c>
      <c r="D18" s="14" t="s">
        <v>53</v>
      </c>
      <c r="E18" s="14" t="s">
        <v>54</v>
      </c>
      <c r="F18" s="14"/>
      <c r="G18" s="14" t="s">
        <v>13</v>
      </c>
      <c r="H18" s="14" t="s">
        <v>14</v>
      </c>
      <c r="I18" s="15"/>
    </row>
    <row r="19" spans="1:9" ht="15.75" thickBot="1" x14ac:dyDescent="0.3">
      <c r="A19" s="59" t="s">
        <v>55</v>
      </c>
      <c r="B19" s="62">
        <v>46127</v>
      </c>
      <c r="C19" s="63">
        <v>90</v>
      </c>
      <c r="D19" s="60" t="s">
        <v>56</v>
      </c>
      <c r="E19" s="60" t="s">
        <v>57</v>
      </c>
      <c r="F19" s="60"/>
      <c r="G19" s="60" t="s">
        <v>13</v>
      </c>
      <c r="H19" s="60" t="s">
        <v>14</v>
      </c>
      <c r="I19" s="61"/>
    </row>
    <row r="20" spans="1:9" ht="15.75" thickBot="1" x14ac:dyDescent="0.3">
      <c r="A20" s="74" t="s">
        <v>58</v>
      </c>
      <c r="B20" s="69"/>
      <c r="C20" s="79">
        <f>SUM(C5:C19)</f>
        <v>12078.24</v>
      </c>
      <c r="I20" s="2"/>
    </row>
    <row r="21" spans="1:9" x14ac:dyDescent="0.25">
      <c r="A21" s="58"/>
      <c r="I21" s="2"/>
    </row>
    <row r="22" spans="1:9" ht="15.75" thickBot="1" x14ac:dyDescent="0.3">
      <c r="A22" s="58"/>
      <c r="I22" s="2"/>
    </row>
    <row r="23" spans="1:9" ht="15.75" thickBot="1" x14ac:dyDescent="0.3">
      <c r="A23" s="78" t="s">
        <v>126</v>
      </c>
      <c r="I23" s="2"/>
    </row>
    <row r="24" spans="1:9" x14ac:dyDescent="0.25">
      <c r="A24" s="41" t="s">
        <v>106</v>
      </c>
      <c r="B24" s="42">
        <v>46128</v>
      </c>
      <c r="C24" s="43">
        <f>(6/8)*2024</f>
        <v>1518</v>
      </c>
      <c r="D24" s="44" t="s">
        <v>103</v>
      </c>
      <c r="E24" s="44" t="s">
        <v>104</v>
      </c>
      <c r="F24" s="44">
        <v>6</v>
      </c>
      <c r="G24" s="44" t="s">
        <v>130</v>
      </c>
      <c r="H24" s="44" t="s">
        <v>105</v>
      </c>
      <c r="I24" s="45"/>
    </row>
    <row r="25" spans="1:9" x14ac:dyDescent="0.25">
      <c r="A25" s="11" t="s">
        <v>107</v>
      </c>
      <c r="B25" s="12">
        <v>46129</v>
      </c>
      <c r="C25" s="13">
        <f>(20/25)*439.94</f>
        <v>351.952</v>
      </c>
      <c r="D25" s="14" t="s">
        <v>103</v>
      </c>
      <c r="E25" s="14" t="s">
        <v>104</v>
      </c>
      <c r="F25" s="14">
        <v>20</v>
      </c>
      <c r="G25" s="14" t="s">
        <v>130</v>
      </c>
      <c r="H25" s="14" t="s">
        <v>105</v>
      </c>
      <c r="I25" s="15"/>
    </row>
    <row r="26" spans="1:9" x14ac:dyDescent="0.25">
      <c r="A26" s="11" t="s">
        <v>110</v>
      </c>
      <c r="B26" s="12">
        <v>46130</v>
      </c>
      <c r="C26" s="13">
        <f>(39/50)*157.5</f>
        <v>122.85000000000001</v>
      </c>
      <c r="D26" s="14" t="s">
        <v>111</v>
      </c>
      <c r="E26" s="14" t="s">
        <v>112</v>
      </c>
      <c r="F26" s="14">
        <v>39</v>
      </c>
      <c r="G26" s="14" t="s">
        <v>13</v>
      </c>
      <c r="H26" s="14" t="s">
        <v>105</v>
      </c>
      <c r="I26" s="15"/>
    </row>
    <row r="27" spans="1:9" x14ac:dyDescent="0.25">
      <c r="A27" s="11" t="s">
        <v>121</v>
      </c>
      <c r="B27" s="12">
        <v>46131</v>
      </c>
      <c r="C27" s="13">
        <f>(39/50)*250</f>
        <v>195</v>
      </c>
      <c r="D27" s="14" t="s">
        <v>103</v>
      </c>
      <c r="E27" s="14" t="s">
        <v>104</v>
      </c>
      <c r="F27" s="14">
        <v>39</v>
      </c>
      <c r="G27" s="14" t="s">
        <v>130</v>
      </c>
      <c r="H27" s="14" t="s">
        <v>105</v>
      </c>
      <c r="I27" s="15"/>
    </row>
    <row r="28" spans="1:9" x14ac:dyDescent="0.25">
      <c r="A28" s="11" t="s">
        <v>113</v>
      </c>
      <c r="B28" s="12">
        <v>46132</v>
      </c>
      <c r="C28" s="13">
        <v>170</v>
      </c>
      <c r="D28" s="14" t="s">
        <v>103</v>
      </c>
      <c r="E28" s="14" t="s">
        <v>104</v>
      </c>
      <c r="F28" s="14"/>
      <c r="G28" s="14" t="s">
        <v>130</v>
      </c>
      <c r="H28" s="14" t="s">
        <v>109</v>
      </c>
      <c r="I28" s="15"/>
    </row>
    <row r="29" spans="1:9" ht="15.75" thickBot="1" x14ac:dyDescent="0.3">
      <c r="A29" s="59" t="s">
        <v>114</v>
      </c>
      <c r="B29" s="62">
        <v>46133</v>
      </c>
      <c r="C29" s="63">
        <v>560.67999999999995</v>
      </c>
      <c r="D29" s="60" t="s">
        <v>111</v>
      </c>
      <c r="E29" s="60" t="s">
        <v>112</v>
      </c>
      <c r="F29" s="60"/>
      <c r="G29" s="60" t="s">
        <v>115</v>
      </c>
      <c r="H29" s="60" t="s">
        <v>109</v>
      </c>
      <c r="I29" s="61"/>
    </row>
    <row r="30" spans="1:9" ht="15.75" thickBot="1" x14ac:dyDescent="0.3">
      <c r="A30" s="74" t="s">
        <v>58</v>
      </c>
      <c r="B30" s="69"/>
      <c r="C30" s="79">
        <f>SUM(C24:C29)</f>
        <v>2918.4819999999995</v>
      </c>
      <c r="I30" s="2"/>
    </row>
    <row r="31" spans="1:9" ht="15.75" thickBot="1" x14ac:dyDescent="0.3">
      <c r="A31" s="58"/>
      <c r="I31" s="2"/>
    </row>
    <row r="32" spans="1:9" ht="15.75" thickBot="1" x14ac:dyDescent="0.3">
      <c r="A32" s="75" t="s">
        <v>129</v>
      </c>
      <c r="B32" s="76"/>
      <c r="C32" s="77">
        <f>C20+C30</f>
        <v>14996.722</v>
      </c>
      <c r="D32" s="4"/>
      <c r="E32" s="4"/>
      <c r="F32" s="4"/>
      <c r="G32" s="4"/>
      <c r="H32" s="4"/>
      <c r="I32" s="5"/>
    </row>
    <row r="38" spans="1:1" x14ac:dyDescent="0.25">
      <c r="A38" t="s">
        <v>122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AGREED SAPC OLD</vt:lpstr>
      <vt:lpstr>DPPC FINAL</vt:lpstr>
      <vt:lpstr>SAPC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 B</dc:creator>
  <cp:lastModifiedBy>Cal B</cp:lastModifiedBy>
  <dcterms:created xsi:type="dcterms:W3CDTF">2026-03-04T10:10:51Z</dcterms:created>
  <dcterms:modified xsi:type="dcterms:W3CDTF">2026-05-22T07:25:21Z</dcterms:modified>
</cp:coreProperties>
</file>